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Website\"/>
    </mc:Choice>
  </mc:AlternateContent>
  <xr:revisionPtr revIDLastSave="0" documentId="8_{8DEB42CB-556D-4DB4-AF80-1ADAB8BF145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 Bel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1" i="1" s="1"/>
  <c r="D24" i="1"/>
  <c r="I21" i="1"/>
  <c r="I22" i="1" s="1"/>
  <c r="F21" i="1"/>
  <c r="F22" i="1" s="1"/>
  <c r="C22" i="1" l="1"/>
  <c r="C23" i="1" s="1"/>
</calcChain>
</file>

<file path=xl/sharedStrings.xml><?xml version="1.0" encoding="utf-8"?>
<sst xmlns="http://schemas.openxmlformats.org/spreadsheetml/2006/main" count="54" uniqueCount="33">
  <si>
    <t>ENTER</t>
  </si>
  <si>
    <t>PULLEY DIA</t>
  </si>
  <si>
    <t>BELT THICKNESS</t>
  </si>
  <si>
    <t>PIPE DIA</t>
  </si>
  <si>
    <t>ARM SIZE</t>
  </si>
  <si>
    <t>θ°</t>
  </si>
  <si>
    <t>RESULTS</t>
  </si>
  <si>
    <t>X</t>
  </si>
  <si>
    <t>Y</t>
  </si>
  <si>
    <t>Z</t>
  </si>
  <si>
    <t>SS</t>
  </si>
  <si>
    <t>M</t>
  </si>
  <si>
    <t>L</t>
  </si>
  <si>
    <t>LL</t>
  </si>
  <si>
    <t>S</t>
  </si>
  <si>
    <r>
      <rPr>
        <sz val="11"/>
        <color indexed="9"/>
        <rFont val="Calibri"/>
        <family val="2"/>
      </rPr>
      <t>φ</t>
    </r>
    <r>
      <rPr>
        <sz val="11"/>
        <color indexed="9"/>
        <rFont val="Calibri"/>
        <family val="2"/>
      </rPr>
      <t>60.5</t>
    </r>
  </si>
  <si>
    <r>
      <rPr>
        <sz val="11"/>
        <color indexed="9"/>
        <rFont val="Calibri"/>
        <family val="2"/>
      </rPr>
      <t>φ</t>
    </r>
    <r>
      <rPr>
        <sz val="11"/>
        <color indexed="9"/>
        <rFont val="Calibri"/>
        <family val="2"/>
      </rPr>
      <t>73</t>
    </r>
  </si>
  <si>
    <t>ＳＳ（9t)</t>
  </si>
  <si>
    <t>Ｓ（9t)</t>
  </si>
  <si>
    <t>Ｍ（9t)</t>
  </si>
  <si>
    <t>Ｌ（9t)</t>
  </si>
  <si>
    <t>ＬＬ（12t)</t>
  </si>
  <si>
    <t>PIPE Dia.</t>
  </si>
  <si>
    <t>Ｈ</t>
  </si>
  <si>
    <t>Ｋ</t>
  </si>
  <si>
    <t>H</t>
  </si>
  <si>
    <t>K</t>
  </si>
  <si>
    <t>mm</t>
  </si>
  <si>
    <r>
      <t>suggest angle of 15</t>
    </r>
    <r>
      <rPr>
        <sz val="11"/>
        <color indexed="10"/>
        <rFont val="Calibri"/>
        <family val="2"/>
      </rPr>
      <t>°</t>
    </r>
  </si>
  <si>
    <t>ENTER X</t>
  </si>
  <si>
    <t>θ</t>
  </si>
  <si>
    <t>ENTER Y</t>
  </si>
  <si>
    <t>(INCLUDE LAGGING)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</si>
</sst>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5">
    <xf numFmtId="0" fontId="0" fillId="0" borderId="0" xfId="0"/>
    <xf numFmtId="0" fontId="5" fillId="0" borderId="0" xfId="0" applyFont="1"/>
    <xf numFmtId="0" fontId="7" fillId="0" borderId="0" xfId="0" applyFont="1"/>
    <xf numFmtId="0" fontId="3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4" fillId="2" borderId="0" xfId="1" applyAlignment="1" applyProtection="1">
      <alignment horizontal="center" vertical="center"/>
      <protection locked="0"/>
    </xf>
    <xf numFmtId="0" fontId="6" fillId="0" borderId="0" xfId="0" applyFont="1"/>
    <xf numFmtId="0" fontId="4" fillId="2" borderId="0" xfId="1" applyProtection="1">
      <protection locked="0"/>
    </xf>
    <xf numFmtId="164" fontId="0" fillId="0" borderId="0" xfId="0" applyNumberFormat="1" applyAlignment="1">
      <alignment horizontal="center" vertical="center"/>
    </xf>
    <xf numFmtId="164" fontId="4" fillId="2" borderId="0" xfId="1" applyNumberFormat="1" applyAlignment="1" applyProtection="1">
      <alignment horizontal="center" vertical="center"/>
      <protection locked="0"/>
    </xf>
    <xf numFmtId="164" fontId="0" fillId="0" borderId="0" xfId="0" applyNumberFormat="1" applyProtection="1">
      <protection hidden="1"/>
    </xf>
    <xf numFmtId="1" fontId="0" fillId="0" borderId="0" xfId="0" applyNumberFormat="1"/>
    <xf numFmtId="164" fontId="0" fillId="0" borderId="0" xfId="0" applyNumberFormat="1"/>
    <xf numFmtId="0" fontId="3" fillId="0" borderId="0" xfId="0" applyFont="1"/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9</xdr:row>
      <xdr:rowOff>66675</xdr:rowOff>
    </xdr:to>
    <xdr:pic>
      <xdr:nvPicPr>
        <xdr:cNvPr id="1036" name="Picture 2" descr="top_logo.png">
          <a:extLst>
            <a:ext uri="{FF2B5EF4-FFF2-40B4-BE49-F238E27FC236}">
              <a16:creationId xmlns:a16="http://schemas.microsoft.com/office/drawing/2014/main" id="{E1CAD595-029B-4CA2-8089-5F344F500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480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22</xdr:row>
      <xdr:rowOff>133350</xdr:rowOff>
    </xdr:from>
    <xdr:to>
      <xdr:col>9</xdr:col>
      <xdr:colOff>209550</xdr:colOff>
      <xdr:row>31</xdr:row>
      <xdr:rowOff>9525</xdr:rowOff>
    </xdr:to>
    <xdr:pic>
      <xdr:nvPicPr>
        <xdr:cNvPr id="1037" name="Picture 3" descr="bottom.png">
          <a:extLst>
            <a:ext uri="{FF2B5EF4-FFF2-40B4-BE49-F238E27FC236}">
              <a16:creationId xmlns:a16="http://schemas.microsoft.com/office/drawing/2014/main" id="{0BE65DCE-9F9B-4D21-A25B-99A69B767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324350"/>
          <a:ext cx="61245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123825</xdr:colOff>
      <xdr:row>10</xdr:row>
      <xdr:rowOff>57150</xdr:rowOff>
    </xdr:from>
    <xdr:to>
      <xdr:col>5</xdr:col>
      <xdr:colOff>447675</xdr:colOff>
      <xdr:row>11</xdr:row>
      <xdr:rowOff>161925</xdr:rowOff>
    </xdr:to>
    <xdr:sp macro="[0]!reset" textlink="">
      <xdr:nvSpPr>
        <xdr:cNvPr id="5" name="Rounded Rectangle 4">
          <a:extLst>
            <a:ext uri="{FF2B5EF4-FFF2-40B4-BE49-F238E27FC236}">
              <a16:creationId xmlns:a16="http://schemas.microsoft.com/office/drawing/2014/main" id="{673850A6-6255-4453-9CA7-1A7D28DDC77B}"/>
            </a:ext>
          </a:extLst>
        </xdr:cNvPr>
        <xdr:cNvSpPr/>
      </xdr:nvSpPr>
      <xdr:spPr>
        <a:xfrm>
          <a:off x="2933700" y="1962150"/>
          <a:ext cx="933450" cy="295275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RESET</a:t>
          </a:r>
        </a:p>
      </xdr:txBody>
    </xdr:sp>
    <xdr:clientData/>
  </xdr:twoCellAnchor>
  <xdr:oneCellAnchor>
    <xdr:from>
      <xdr:col>4</xdr:col>
      <xdr:colOff>314324</xdr:colOff>
      <xdr:row>1</xdr:row>
      <xdr:rowOff>104775</xdr:rowOff>
    </xdr:from>
    <xdr:ext cx="3590925" cy="146685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A1EBEC81-DC2C-4022-B13D-F911142A2F5F}"/>
            </a:ext>
          </a:extLst>
        </xdr:cNvPr>
        <xdr:cNvSpPr txBox="1"/>
      </xdr:nvSpPr>
      <xdr:spPr>
        <a:xfrm>
          <a:off x="3248024" y="295275"/>
          <a:ext cx="3590925" cy="1466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 u="sng">
              <a:solidFill>
                <a:srgbClr val="FF0000"/>
              </a:solidFill>
            </a:rPr>
            <a:t>INSTRUCTIONS:</a:t>
          </a:r>
        </a:p>
        <a:p>
          <a:r>
            <a:rPr lang="en-US" sz="1100" u="none">
              <a:solidFill>
                <a:srgbClr val="FF0000"/>
              </a:solidFill>
            </a:rPr>
            <a:t>Enter pulley diameter (include lagging), belt thickness and position angle. Choose  pole diameter and  arm size from drop down boxes. resulting  X, Y and Z cooridinates will be displayed.</a:t>
          </a:r>
        </a:p>
        <a:p>
          <a:r>
            <a:rPr lang="en-US" sz="1100" u="none">
              <a:solidFill>
                <a:srgbClr val="FF0000"/>
              </a:solidFill>
            </a:rPr>
            <a:t>Alternatively,</a:t>
          </a:r>
          <a:r>
            <a:rPr lang="en-US" sz="1100" u="none" baseline="0">
              <a:solidFill>
                <a:srgbClr val="FF0000"/>
              </a:solidFill>
            </a:rPr>
            <a:t> X and Y coordinates can be entered instead of the angle (NOTE: An angle of 15° is highly reccommended.)</a:t>
          </a:r>
          <a:endParaRPr lang="en-US" sz="1100" u="none">
            <a:solidFill>
              <a:srgbClr val="FF0000"/>
            </a:solidFill>
          </a:endParaRPr>
        </a:p>
      </xdr:txBody>
    </xdr:sp>
    <xdr:clientData/>
  </xdr:oneCellAnchor>
  <xdr:twoCellAnchor editAs="oneCell">
    <xdr:from>
      <xdr:col>10</xdr:col>
      <xdr:colOff>57150</xdr:colOff>
      <xdr:row>4</xdr:row>
      <xdr:rowOff>123825</xdr:rowOff>
    </xdr:from>
    <xdr:to>
      <xdr:col>18</xdr:col>
      <xdr:colOff>180975</xdr:colOff>
      <xdr:row>30</xdr:row>
      <xdr:rowOff>38100</xdr:rowOff>
    </xdr:to>
    <xdr:pic>
      <xdr:nvPicPr>
        <xdr:cNvPr id="1040" name="Picture 396">
          <a:extLst>
            <a:ext uri="{FF2B5EF4-FFF2-40B4-BE49-F238E27FC236}">
              <a16:creationId xmlns:a16="http://schemas.microsoft.com/office/drawing/2014/main" id="{1219CB49-5A2C-4C0F-B00C-8A6270C4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365" t="32384" r="26442" b="2444"/>
        <a:stretch>
          <a:fillRect/>
        </a:stretch>
      </xdr:blipFill>
      <xdr:spPr bwMode="auto">
        <a:xfrm>
          <a:off x="6648450" y="885825"/>
          <a:ext cx="5000625" cy="486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B12:U29"/>
  <sheetViews>
    <sheetView showGridLines="0" showRowColHeaders="0" tabSelected="1" zoomScaleNormal="100" workbookViewId="0">
      <selection activeCell="C13" sqref="C13"/>
    </sheetView>
  </sheetViews>
  <sheetFormatPr defaultRowHeight="15" x14ac:dyDescent="0.25"/>
  <cols>
    <col min="2" max="2" width="18.28515625" customWidth="1"/>
    <col min="3" max="3" width="7.42578125" customWidth="1"/>
  </cols>
  <sheetData>
    <row r="12" spans="2:16" x14ac:dyDescent="0.25">
      <c r="B12" s="1" t="s">
        <v>0</v>
      </c>
    </row>
    <row r="13" spans="2:16" x14ac:dyDescent="0.25">
      <c r="B13" t="s">
        <v>1</v>
      </c>
      <c r="C13" s="10"/>
      <c r="D13" t="s">
        <v>27</v>
      </c>
      <c r="N13" s="4"/>
      <c r="O13" s="4"/>
      <c r="P13" s="4"/>
    </row>
    <row r="14" spans="2:16" x14ac:dyDescent="0.25">
      <c r="B14" s="7" t="s">
        <v>32</v>
      </c>
      <c r="N14" s="4"/>
      <c r="O14" s="4"/>
      <c r="P14" s="4"/>
    </row>
    <row r="15" spans="2:16" x14ac:dyDescent="0.25">
      <c r="B15" t="s">
        <v>2</v>
      </c>
      <c r="C15" s="10"/>
      <c r="D15" t="s">
        <v>27</v>
      </c>
      <c r="N15" s="4"/>
      <c r="O15" s="4"/>
      <c r="P15" s="4"/>
    </row>
    <row r="16" spans="2:16" x14ac:dyDescent="0.25">
      <c r="B16" t="s">
        <v>3</v>
      </c>
      <c r="C16" s="6"/>
      <c r="N16" s="4"/>
      <c r="O16" s="4"/>
      <c r="P16" s="4"/>
    </row>
    <row r="17" spans="2:21" x14ac:dyDescent="0.25">
      <c r="B17" t="s">
        <v>4</v>
      </c>
      <c r="C17" s="6"/>
      <c r="N17" s="4"/>
      <c r="O17" s="4"/>
      <c r="P17" s="4"/>
    </row>
    <row r="18" spans="2:21" x14ac:dyDescent="0.25">
      <c r="B18" s="2" t="s">
        <v>5</v>
      </c>
      <c r="C18" s="10"/>
      <c r="D18" s="7" t="s">
        <v>28</v>
      </c>
      <c r="N18" s="4"/>
      <c r="O18" s="4"/>
      <c r="P18" s="4"/>
    </row>
    <row r="19" spans="2:21" x14ac:dyDescent="0.25">
      <c r="C19" s="5"/>
      <c r="N19" s="4"/>
      <c r="O19" s="3" t="s">
        <v>15</v>
      </c>
      <c r="P19" s="3" t="s">
        <v>10</v>
      </c>
    </row>
    <row r="20" spans="2:21" x14ac:dyDescent="0.25">
      <c r="B20" s="1" t="s">
        <v>6</v>
      </c>
      <c r="C20" s="5"/>
      <c r="E20" s="1" t="s">
        <v>29</v>
      </c>
      <c r="F20" s="8"/>
      <c r="G20" t="s">
        <v>27</v>
      </c>
      <c r="H20" s="1" t="s">
        <v>31</v>
      </c>
      <c r="I20" s="8"/>
      <c r="J20" t="s">
        <v>27</v>
      </c>
      <c r="N20" s="4"/>
      <c r="O20" s="3" t="s">
        <v>16</v>
      </c>
      <c r="P20" s="3" t="s">
        <v>14</v>
      </c>
    </row>
    <row r="21" spans="2:21" x14ac:dyDescent="0.25">
      <c r="B21" t="s">
        <v>7</v>
      </c>
      <c r="C21" s="9" t="str">
        <f>IF(OR(C17=0,C18=0)," ",(($C$13/2+$C$15-$D$25)*(COS(RADIANS(C18)))-($D$24*SIN(RADIANS(C18)))))</f>
        <v xml:space="preserve"> </v>
      </c>
      <c r="D21" t="s">
        <v>27</v>
      </c>
      <c r="E21" t="s">
        <v>8</v>
      </c>
      <c r="F21" s="11" t="str">
        <f>IF(OR(C17=0,F20=0),"",(D24^2+(C13/2+C15-D25)^2-F20^2)^(1/2))</f>
        <v/>
      </c>
      <c r="G21" t="s">
        <v>27</v>
      </c>
      <c r="H21" t="s">
        <v>7</v>
      </c>
      <c r="I21" s="13" t="str">
        <f>IF(OR(C17=0,I20=0),"",(D24^2+(C13/2+C15-D25)^2-I20^2)^(1/2))</f>
        <v/>
      </c>
      <c r="J21" t="s">
        <v>27</v>
      </c>
      <c r="N21" s="4"/>
      <c r="O21" s="3"/>
      <c r="P21" s="3" t="s">
        <v>11</v>
      </c>
    </row>
    <row r="22" spans="2:21" x14ac:dyDescent="0.25">
      <c r="B22" t="s">
        <v>8</v>
      </c>
      <c r="C22" s="9" t="str">
        <f>IF(OR(C17=0,C18=0),"",((C13/2+C15-D25)*(SIN(RADIANS(C18)))+(D24*COS(RADIANS(C18)))))</f>
        <v/>
      </c>
      <c r="D22" t="s">
        <v>27</v>
      </c>
      <c r="E22" s="2" t="s">
        <v>30</v>
      </c>
      <c r="F22" s="12" t="str">
        <f>IF(OR(C17=0,F20=0),"",ASIN((F21*(C13/2+C15-D25)-F20*D24)/(D24^2+(C13/2+C15-D25)^2))*180/PI())</f>
        <v/>
      </c>
      <c r="H22" t="s">
        <v>30</v>
      </c>
      <c r="I22" s="12" t="str">
        <f>IF(OR(C17=0,I20=0),"",ASIN((I20*(C13/2+C15-D25)-I21*D24)/(D24^2+(C13/2+C15-D25)^2))*180/PI())</f>
        <v/>
      </c>
      <c r="N22" s="4"/>
      <c r="O22" s="3"/>
      <c r="P22" s="3" t="s">
        <v>12</v>
      </c>
    </row>
    <row r="23" spans="2:21" x14ac:dyDescent="0.25">
      <c r="B23" t="s">
        <v>9</v>
      </c>
      <c r="C23" s="9" t="str">
        <f>IF(C18="","",SQRT(C21^2+C22^2))</f>
        <v/>
      </c>
      <c r="D23" t="s">
        <v>27</v>
      </c>
      <c r="K23" s="3"/>
      <c r="L23" s="3"/>
      <c r="M23" s="3"/>
      <c r="N23" s="3"/>
      <c r="O23" s="3"/>
      <c r="P23" s="3" t="s">
        <v>13</v>
      </c>
      <c r="Q23" s="3"/>
      <c r="R23" s="3"/>
      <c r="S23" s="3"/>
      <c r="T23" s="3"/>
      <c r="U23" s="3"/>
    </row>
    <row r="24" spans="2:21" x14ac:dyDescent="0.25">
      <c r="B24" s="3"/>
      <c r="C24" s="3" t="s">
        <v>25</v>
      </c>
      <c r="D24" s="3" t="str">
        <f>IF($C$17=0,"",IF($C$17=$P$19,VLOOKUP($C$16,$K$28:$U$29,2,0),IF($C$17=$P$20,VLOOKUP($C$16,$K$28:$U$29,4,0),IF($C$17=$P$21,VLOOKUP($C$16,$K$28:$U$29,6,0),IF($C$17=$P$22,VLOOKUP($C$16,$K$28:$U$29,8,0),IF($C$17=P23,VLOOKUP($C$16,$K$28:$U$29,10,0),""))))))</f>
        <v/>
      </c>
      <c r="E24" s="3"/>
      <c r="F24" s="3"/>
      <c r="K24" s="3"/>
      <c r="L24" s="14" t="s">
        <v>17</v>
      </c>
      <c r="M24" s="14"/>
      <c r="N24" s="14" t="s">
        <v>18</v>
      </c>
      <c r="O24" s="14"/>
      <c r="P24" s="14" t="s">
        <v>19</v>
      </c>
      <c r="Q24" s="14"/>
      <c r="R24" s="14" t="s">
        <v>20</v>
      </c>
      <c r="S24" s="14"/>
      <c r="T24" s="14" t="s">
        <v>21</v>
      </c>
      <c r="U24" s="14"/>
    </row>
    <row r="25" spans="2:21" x14ac:dyDescent="0.25">
      <c r="B25" s="3"/>
      <c r="C25" s="3" t="s">
        <v>26</v>
      </c>
      <c r="D25" s="3" t="str">
        <f>IF($C$17=0,"",IF($C$17=$P$19,VLOOKUP($C$16,$K$28:$U$29,3,0),IF($C$17=$P$20,VLOOKUP($C$16,$K$28:$U$29,5,0),IF($C$17=$P$21,VLOOKUP($C$16,$K$28:$U$29,7,0),IF($C$17=$P$22,VLOOKUP($C$16,$K$28:$U$29,9,0),IF($C$17=P23,VLOOKUP($C$16,$K$28:$U$29,11,0),""))))))</f>
        <v/>
      </c>
      <c r="E25" s="3"/>
      <c r="F25" s="3"/>
      <c r="K25" s="3" t="s">
        <v>22</v>
      </c>
      <c r="L25" s="3" t="s">
        <v>23</v>
      </c>
      <c r="M25" s="3" t="s">
        <v>24</v>
      </c>
      <c r="N25" s="3" t="s">
        <v>23</v>
      </c>
      <c r="O25" s="3" t="s">
        <v>24</v>
      </c>
      <c r="P25" s="3" t="s">
        <v>23</v>
      </c>
      <c r="Q25" s="3" t="s">
        <v>24</v>
      </c>
      <c r="R25" s="3" t="s">
        <v>23</v>
      </c>
      <c r="S25" s="3" t="s">
        <v>24</v>
      </c>
      <c r="T25" s="3" t="s">
        <v>23</v>
      </c>
      <c r="U25" s="3" t="s">
        <v>24</v>
      </c>
    </row>
    <row r="26" spans="2:21" x14ac:dyDescent="0.25">
      <c r="B26" s="3"/>
      <c r="C26" s="3"/>
      <c r="D26" s="3"/>
      <c r="E26" s="3"/>
      <c r="F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x14ac:dyDescent="0.25">
      <c r="B27" s="7"/>
      <c r="C27" s="7"/>
      <c r="D27" s="7"/>
      <c r="E27" s="7"/>
      <c r="F27" s="7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25">
      <c r="B28" s="7"/>
      <c r="C28" s="7"/>
      <c r="D28" s="7"/>
      <c r="E28" s="7"/>
      <c r="F28" s="7"/>
      <c r="K28" s="3" t="s">
        <v>15</v>
      </c>
      <c r="L28" s="3">
        <v>281.83</v>
      </c>
      <c r="M28" s="3">
        <v>23.43</v>
      </c>
      <c r="N28" s="3">
        <v>339.15</v>
      </c>
      <c r="O28" s="3">
        <v>33.43</v>
      </c>
      <c r="P28" s="3">
        <v>388.48</v>
      </c>
      <c r="Q28" s="3">
        <v>35.93</v>
      </c>
      <c r="R28" s="3">
        <v>418.79</v>
      </c>
      <c r="S28" s="3">
        <v>53.43</v>
      </c>
      <c r="T28" s="3">
        <v>529.41</v>
      </c>
      <c r="U28" s="3">
        <v>30.71</v>
      </c>
    </row>
    <row r="29" spans="2:21" x14ac:dyDescent="0.25">
      <c r="K29" s="3" t="s">
        <v>16</v>
      </c>
      <c r="L29" s="3">
        <v>287.25</v>
      </c>
      <c r="M29" s="3">
        <v>26.56</v>
      </c>
      <c r="N29" s="3">
        <v>344.56</v>
      </c>
      <c r="O29" s="3">
        <v>36.56</v>
      </c>
      <c r="P29" s="3">
        <v>393.89</v>
      </c>
      <c r="Q29" s="3">
        <v>39.06</v>
      </c>
      <c r="R29" s="3">
        <v>424.2</v>
      </c>
      <c r="S29" s="3">
        <v>56.56</v>
      </c>
      <c r="T29" s="3">
        <v>535.21</v>
      </c>
      <c r="U29" s="3">
        <v>33.06</v>
      </c>
    </row>
  </sheetData>
  <sheetProtection password="CF05" sheet="1" objects="1" scenarios="1" selectLockedCells="1"/>
  <mergeCells count="5">
    <mergeCell ref="T24:U24"/>
    <mergeCell ref="L24:M24"/>
    <mergeCell ref="N24:O24"/>
    <mergeCell ref="P24:Q24"/>
    <mergeCell ref="R24:S24"/>
  </mergeCells>
  <dataValidations count="2">
    <dataValidation type="list" allowBlank="1" showInputMessage="1" showErrorMessage="1" sqref="C16" xr:uid="{00000000-0002-0000-0000-000000000000}">
      <formula1>$O$18:$O$20</formula1>
    </dataValidation>
    <dataValidation type="list" allowBlank="1" showInputMessage="1" showErrorMessage="1" sqref="C17" xr:uid="{00000000-0002-0000-0000-000001000000}">
      <formula1>$P$19:$P$23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 Belt</vt:lpstr>
    </vt:vector>
  </TitlesOfParts>
  <Company>Hosted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Luke Moynan</cp:lastModifiedBy>
  <dcterms:created xsi:type="dcterms:W3CDTF">2010-08-09T05:23:56Z</dcterms:created>
  <dcterms:modified xsi:type="dcterms:W3CDTF">2022-08-21T22:16:01Z</dcterms:modified>
</cp:coreProperties>
</file>